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L190217\Desktop\栗林さんへ\経営比較分析表\"/>
    </mc:Choice>
  </mc:AlternateContent>
  <xr:revisionPtr revIDLastSave="0" documentId="13_ncr:1_{E1AFD12D-15D6-42BF-9A5A-9B4E32D3C28F}" xr6:coauthVersionLast="43" xr6:coauthVersionMax="43" xr10:uidLastSave="{00000000-0000-0000-0000-000000000000}"/>
  <workbookProtection workbookAlgorithmName="SHA-512" workbookHashValue="DaLEItJfOoxQII78EVbSwfmI5w47rwudVi45Xh3w08EpdVIShkjGutOV4jGUIhlkeACQq1/7p+H2m+IM9QsbVQ==" workbookSaltValue="2ZGcduzQT4UvcdxncpLO1Q==" workbookSpinCount="100000" lockStructure="1"/>
  <bookViews>
    <workbookView xWindow="-108" yWindow="-108" windowWidth="23256" windowHeight="12576" xr2:uid="{00000000-000D-0000-FFFF-FFFF00000000}"/>
  </bookViews>
  <sheets>
    <sheet name="法非適用_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R6" i="5"/>
  <c r="Q6" i="5"/>
  <c r="P6" i="5"/>
  <c r="P10" i="4" s="1"/>
  <c r="O6" i="5"/>
  <c r="N6" i="5"/>
  <c r="B10" i="4" s="1"/>
  <c r="M6" i="5"/>
  <c r="L6" i="5"/>
  <c r="K6" i="5"/>
  <c r="J6" i="5"/>
  <c r="I6" i="5"/>
  <c r="B8" i="4" s="1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5" i="4"/>
  <c r="K85" i="4"/>
  <c r="J85" i="4"/>
  <c r="E85" i="4"/>
  <c r="BB10" i="4"/>
  <c r="AL10" i="4"/>
  <c r="W10" i="4"/>
  <c r="I10" i="4"/>
  <c r="BB8" i="4"/>
  <c r="AT8" i="4"/>
  <c r="AL8" i="4"/>
  <c r="AD8" i="4"/>
  <c r="W8" i="4"/>
  <c r="P8" i="4"/>
  <c r="I8" i="4"/>
</calcChain>
</file>

<file path=xl/sharedStrings.xml><?xml version="1.0" encoding="utf-8"?>
<sst xmlns="http://schemas.openxmlformats.org/spreadsheetml/2006/main" count="233" uniqueCount="119">
  <si>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</si>
  <si>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</si>
  <si>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</si>
  <si>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</si>
  <si>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</si>
  <si>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</si>
  <si>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</si>
  <si>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</si>
  <si>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</si>
  <si>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</si>
  <si>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</si>
  <si>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</si>
  <si>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</si>
  <si>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</si>
  <si>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</si>
  <si>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</si>
  <si>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</si>
  <si>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</si>
  <si>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</si>
  <si>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</si>
  <si>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</si>
  <si>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</si>
  <si>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</si>
  <si>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</si>
  <si>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</si>
  <si>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</si>
  <si>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</si>
  <si>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</si>
  <si>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</si>
  <si>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</si>
  <si>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</si>
  <si>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</si>
  <si>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</si>
  <si>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</si>
  <si>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</si>
  <si>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</si>
  <si>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</si>
  <si>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</si>
  <si>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</si>
  <si>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</si>
  <si>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</si>
  <si>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</si>
  <si>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</si>
  <si>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</si>
  <si>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</si>
  <si>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</si>
  <si>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</si>
  <si>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</si>
  <si>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</si>
  <si>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</si>
  <si>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</si>
  <si>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</si>
  <si>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</si>
  <si>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</si>
  <si>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</si>
  <si>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</si>
  <si>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</si>
  <si>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</si>
  <si>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</si>
  <si>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</si>
  <si>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</si>
  <si>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</si>
  <si>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</si>
  <si>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</si>
  <si>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</si>
  <si>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</si>
  <si>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</si>
  <si>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</si>
  <si>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</si>
  <si>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</si>
  <si>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</si>
  <si>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</si>
  <si>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</si>
  <si>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</si>
  <si>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</si>
  <si>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</si>
  <si>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</si>
  <si>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</si>
  <si>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</si>
  <si>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</si>
  <si>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</si>
  <si>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</si>
  <si>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</si>
  <si>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</si>
  <si>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</si>
  <si>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</si>
  <si>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</si>
  <si>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</si>
  <si>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</si>
  <si>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</si>
  <si>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</si>
  <si>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</si>
  <si>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</si>
  <si>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</si>
  <si>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</si>
  <si>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</si>
  <si>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和歌山県　古座川町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</si>
  <si>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</si>
  <si>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</si>
  <si>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</si>
  <si>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</si>
  <si>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</si>
  <si>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</si>
  <si>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</si>
  <si>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</si>
  <si>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</si>
  <si>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</si>
  <si>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</si>
  <si>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</si>
  <si>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</si>
  <si>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</si>
  <si>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</si>
  <si>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</si>
  <si>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</si>
  <si>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</si>
  <si>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</si>
  <si>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古座川町簡易水道事業のほとんどの施設は、昭和40,50年代に建設した施設であり、老朽化している。　　　　　　　　　　　　　　　　　　　　　　　令和2年度末に三尾川簡易水道施設の場内配管の更新を予定しており、現在作業中。</t>
    <rPh sb="71" eb="73">
      <t>レイワ</t>
    </rPh>
    <rPh sb="74" eb="76">
      <t>ネンド</t>
    </rPh>
    <rPh sb="76" eb="77">
      <t>マツ</t>
    </rPh>
    <rPh sb="78" eb="80">
      <t>ミオ</t>
    </rPh>
    <rPh sb="103" eb="105">
      <t>ゲンザイ</t>
    </rPh>
    <rPh sb="105" eb="108">
      <t>サギョウチュウ</t>
    </rPh>
    <phoneticPr fontId="4"/>
  </si>
  <si>
    <t>各施設が老朽化してきており、平成26年度以降漏水が原因で有収率も減少傾向にあるため、今後は更新していかなければならないが、その更新に伴う予算確保が必要である。</t>
    <phoneticPr fontId="4"/>
  </si>
  <si>
    <t>①収益的収支比率　　　　　　　　　　　　 　　平成30年度は給水車の購入により、総費用が増加していたが、当年度は大きな支出が無く、総費用が減少したため、平成30年度に対し、やや高い比率となっている。　　　　　　　　　　　　　　　　　　　　　④企業債残高対給水収益比率　　　　　　　 　　平井簡易水道施設の稼働により、料金収入が増加したため（平成30年11月給水開始のため、平成30年度は5か月分のみの収入増であった）、平成30年度より減少している。　　　　　　　　　　　　　　　　　⑤料金回収率　　　　　　　　　　　　　　　　　　　　　　　　　給水原価の減少により、改善されている。　　　　　　　　　　　　　　　　　　　　　　　　　　　　　　　　　　　　　　　　　　　　　　　　　　　　　⑥給水原価　　　　　　　　　　　　　　　　　　　　　平成30年度は給水車の購入により、総費用が増加していたが、当年度は大きな支出が無く、総費用が減少したため、給水原価も減少している。　　　　　　　　　　　　　　⑦施設利用率　　　　 　　　　　　　　　　　　類似団体よりも高い水準となっており、施設が効率的に利用されている状態である。　　　　　　　　　　　　　　　　　　　　　　　　　　　　　　　　　　　　　　⑧有収率　　　　　　　　　　　　　　　　　　　　　漏水修繕により、平成30年度に対し、約3%の改善となった。近年は減少傾向にあり、施設更新、漏水修繕に伴う予算確保が必要である。</t>
    <rPh sb="1" eb="4">
      <t>シュウエキテキ</t>
    </rPh>
    <rPh sb="4" eb="6">
      <t>シュウシ</t>
    </rPh>
    <rPh sb="6" eb="8">
      <t>ヒリツ</t>
    </rPh>
    <rPh sb="23" eb="25">
      <t>ヘイセイ</t>
    </rPh>
    <rPh sb="27" eb="28">
      <t>ネン</t>
    </rPh>
    <rPh sb="34" eb="36">
      <t>コウニュウ</t>
    </rPh>
    <rPh sb="52" eb="53">
      <t>トウ</t>
    </rPh>
    <rPh sb="76" eb="78">
      <t>ヘイセイ</t>
    </rPh>
    <rPh sb="83" eb="84">
      <t>タイ</t>
    </rPh>
    <rPh sb="88" eb="89">
      <t>タカ</t>
    </rPh>
    <rPh sb="90" eb="92">
      <t>ヒリツ</t>
    </rPh>
    <rPh sb="121" eb="123">
      <t>キギョウ</t>
    </rPh>
    <rPh sb="123" eb="124">
      <t>サイ</t>
    </rPh>
    <rPh sb="124" eb="126">
      <t>ザンダカ</t>
    </rPh>
    <rPh sb="126" eb="127">
      <t>タイ</t>
    </rPh>
    <rPh sb="127" eb="129">
      <t>キュウスイ</t>
    </rPh>
    <rPh sb="129" eb="131">
      <t>シュウエキ</t>
    </rPh>
    <rPh sb="131" eb="132">
      <t>ヒ</t>
    </rPh>
    <rPh sb="132" eb="133">
      <t>リツ</t>
    </rPh>
    <rPh sb="170" eb="172">
      <t>ヘイセイ</t>
    </rPh>
    <rPh sb="178" eb="180">
      <t>キュウスイ</t>
    </rPh>
    <rPh sb="186" eb="188">
      <t>ヘイセイ</t>
    </rPh>
    <rPh sb="190" eb="191">
      <t>ネン</t>
    </rPh>
    <rPh sb="195" eb="196">
      <t>ゲツ</t>
    </rPh>
    <rPh sb="209" eb="211">
      <t>ヘイセイ</t>
    </rPh>
    <rPh sb="213" eb="214">
      <t>ネン</t>
    </rPh>
    <rPh sb="244" eb="246">
      <t>カイシュウ</t>
    </rPh>
    <rPh sb="246" eb="247">
      <t>リツ</t>
    </rPh>
    <rPh sb="283" eb="285">
      <t>カイゼン</t>
    </rPh>
    <rPh sb="345" eb="347">
      <t>キュウスイ</t>
    </rPh>
    <rPh sb="347" eb="349">
      <t>ゲンカ</t>
    </rPh>
    <rPh sb="370" eb="372">
      <t>ヘイセイ</t>
    </rPh>
    <rPh sb="374" eb="375">
      <t>ネン</t>
    </rPh>
    <rPh sb="381" eb="383">
      <t>コウニュウ</t>
    </rPh>
    <rPh sb="399" eb="400">
      <t>トウ</t>
    </rPh>
    <rPh sb="450" eb="452">
      <t>シセツ</t>
    </rPh>
    <rPh sb="452" eb="454">
      <t>リヨウ</t>
    </rPh>
    <rPh sb="454" eb="455">
      <t>リツ</t>
    </rPh>
    <rPh sb="549" eb="552">
      <t>ユウシュウリツ</t>
    </rPh>
    <rPh sb="581" eb="583">
      <t>ヘイセイ</t>
    </rPh>
    <rPh sb="588" eb="589">
      <t>タイ</t>
    </rPh>
    <rPh sb="623" eb="624">
      <t>トモナ</t>
    </rPh>
    <rPh sb="625" eb="627">
      <t>ヨサン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</si>
</sst>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DC-4DC6-AB55-425C9AD0D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1.26</c:v>
                </c:pt>
                <c:pt idx="1">
                  <c:v>0.78</c:v>
                </c:pt>
                <c:pt idx="2">
                  <c:v>0.56999999999999995</c:v>
                </c:pt>
                <c:pt idx="3">
                  <c:v>0.62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DC-4DC6-AB55-425C9AD0D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80.31</c:v>
                </c:pt>
                <c:pt idx="1">
                  <c:v>80.77</c:v>
                </c:pt>
                <c:pt idx="2">
                  <c:v>76.12</c:v>
                </c:pt>
                <c:pt idx="3">
                  <c:v>68.17</c:v>
                </c:pt>
                <c:pt idx="4">
                  <c:v>68.78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0A-424C-9AD1-F19919D58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48.7</c:v>
                </c:pt>
                <c:pt idx="1">
                  <c:v>46.9</c:v>
                </c:pt>
                <c:pt idx="2">
                  <c:v>47.95</c:v>
                </c:pt>
                <c:pt idx="3">
                  <c:v>48.26</c:v>
                </c:pt>
                <c:pt idx="4">
                  <c:v>48.01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0A-424C-9AD1-F19919D58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77.33</c:v>
                </c:pt>
                <c:pt idx="1">
                  <c:v>74.64</c:v>
                </c:pt>
                <c:pt idx="2">
                  <c:v>77</c:v>
                </c:pt>
                <c:pt idx="3">
                  <c:v>76.849999999999994</c:v>
                </c:pt>
                <c:pt idx="4">
                  <c:v>80.12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B-45F6-A1BF-0339B787C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74.959999999999994</c:v>
                </c:pt>
                <c:pt idx="1">
                  <c:v>74.63</c:v>
                </c:pt>
                <c:pt idx="2">
                  <c:v>74.900000000000006</c:v>
                </c:pt>
                <c:pt idx="3">
                  <c:v>72.72</c:v>
                </c:pt>
                <c:pt idx="4">
                  <c:v>72.75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4B-45F6-A1BF-0339B787C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70.790000000000006</c:v>
                </c:pt>
                <c:pt idx="1">
                  <c:v>91.28</c:v>
                </c:pt>
                <c:pt idx="2">
                  <c:v>99.27</c:v>
                </c:pt>
                <c:pt idx="3">
                  <c:v>77.25</c:v>
                </c:pt>
                <c:pt idx="4">
                  <c:v>80.180000000000007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6-4A58-9989-879965E06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72.03</c:v>
                </c:pt>
                <c:pt idx="1">
                  <c:v>72.11</c:v>
                </c:pt>
                <c:pt idx="2">
                  <c:v>74.05</c:v>
                </c:pt>
                <c:pt idx="3">
                  <c:v>73.25</c:v>
                </c:pt>
                <c:pt idx="4">
                  <c:v>75.06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F6-4A58-9989-879965E06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C-4EA9-9DCB-61E9A3A8B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8C-4EA9-9DCB-61E9A3A8B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A-49F0-A3C0-3464FA226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2A-49F0-A3C0-3464FA226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8-4CDF-B2AA-0487CA463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48-4CDF-B2AA-0487CA463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E-4EA3-A23A-0141CFB3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7E-4EA3-A23A-0141CFB3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970.56</c:v>
                </c:pt>
                <c:pt idx="1">
                  <c:v>1039.4000000000001</c:v>
                </c:pt>
                <c:pt idx="2">
                  <c:v>1759.59</c:v>
                </c:pt>
                <c:pt idx="3">
                  <c:v>2064.0700000000002</c:v>
                </c:pt>
                <c:pt idx="4">
                  <c:v>1852.82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6-4B28-A7A8-E9E30EEF1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1510.14</c:v>
                </c:pt>
                <c:pt idx="1">
                  <c:v>1595.62</c:v>
                </c:pt>
                <c:pt idx="2">
                  <c:v>1302.33</c:v>
                </c:pt>
                <c:pt idx="3">
                  <c:v>1274.21</c:v>
                </c:pt>
                <c:pt idx="4">
                  <c:v>1183.92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56-4B28-A7A8-E9E30EEF1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58</c:v>
                </c:pt>
                <c:pt idx="1">
                  <c:v>60.15</c:v>
                </c:pt>
                <c:pt idx="2">
                  <c:v>89.79</c:v>
                </c:pt>
                <c:pt idx="3">
                  <c:v>37.270000000000003</c:v>
                </c:pt>
                <c:pt idx="4">
                  <c:v>46.62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7-4492-B257-27BD26C98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22.67</c:v>
                </c:pt>
                <c:pt idx="1">
                  <c:v>37.92</c:v>
                </c:pt>
                <c:pt idx="2">
                  <c:v>40.89</c:v>
                </c:pt>
                <c:pt idx="3">
                  <c:v>41.25</c:v>
                </c:pt>
                <c:pt idx="4">
                  <c:v>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47-4492-B257-27BD26C98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322.97000000000003</c:v>
                </c:pt>
                <c:pt idx="1">
                  <c:v>313.17</c:v>
                </c:pt>
                <c:pt idx="2">
                  <c:v>211.19</c:v>
                </c:pt>
                <c:pt idx="3">
                  <c:v>508.18</c:v>
                </c:pt>
                <c:pt idx="4">
                  <c:v>417.31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0-4D4B-BF83-3718030C5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789.62</c:v>
                </c:pt>
                <c:pt idx="1">
                  <c:v>423.18</c:v>
                </c:pt>
                <c:pt idx="2">
                  <c:v>383.2</c:v>
                </c:pt>
                <c:pt idx="3">
                  <c:v>383.25</c:v>
                </c:pt>
                <c:pt idx="4">
                  <c:v>377.72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0-4D4B-BF83-3718030C5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【1,084.05】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【300.47】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V16" zoomScaleNormal="100" workbookViewId="0">
      <selection activeCell="BL16" sqref="BL16:BZ44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2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2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5" t="str">
        <f>データ!H6</f>
        <v>和歌山県　古座川町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6" t="s">
        <v>1</v>
      </c>
      <c r="C7" s="46"/>
      <c r="D7" s="46"/>
      <c r="E7" s="46"/>
      <c r="F7" s="46"/>
      <c r="G7" s="46"/>
      <c r="H7" s="46"/>
      <c r="I7" s="46" t="s">
        <v>2</v>
      </c>
      <c r="J7" s="46"/>
      <c r="K7" s="46"/>
      <c r="L7" s="46"/>
      <c r="M7" s="46"/>
      <c r="N7" s="46"/>
      <c r="O7" s="46"/>
      <c r="P7" s="46" t="s">
        <v>3</v>
      </c>
      <c r="Q7" s="46"/>
      <c r="R7" s="46"/>
      <c r="S7" s="46"/>
      <c r="T7" s="46"/>
      <c r="U7" s="46"/>
      <c r="V7" s="46"/>
      <c r="W7" s="46" t="s">
        <v>4</v>
      </c>
      <c r="X7" s="46"/>
      <c r="Y7" s="46"/>
      <c r="Z7" s="46"/>
      <c r="AA7" s="46"/>
      <c r="AB7" s="46"/>
      <c r="AC7" s="46"/>
      <c r="AD7" s="46" t="s">
        <v>5</v>
      </c>
      <c r="AE7" s="46"/>
      <c r="AF7" s="46"/>
      <c r="AG7" s="46"/>
      <c r="AH7" s="46"/>
      <c r="AI7" s="46"/>
      <c r="AJ7" s="46"/>
      <c r="AK7" s="2"/>
      <c r="AL7" s="46" t="s">
        <v>6</v>
      </c>
      <c r="AM7" s="46"/>
      <c r="AN7" s="46"/>
      <c r="AO7" s="46"/>
      <c r="AP7" s="46"/>
      <c r="AQ7" s="46"/>
      <c r="AR7" s="46"/>
      <c r="AS7" s="46"/>
      <c r="AT7" s="46" t="s">
        <v>7</v>
      </c>
      <c r="AU7" s="46"/>
      <c r="AV7" s="46"/>
      <c r="AW7" s="46"/>
      <c r="AX7" s="46"/>
      <c r="AY7" s="46"/>
      <c r="AZ7" s="46"/>
      <c r="BA7" s="46"/>
      <c r="BB7" s="46" t="s">
        <v>8</v>
      </c>
      <c r="BC7" s="46"/>
      <c r="BD7" s="46"/>
      <c r="BE7" s="46"/>
      <c r="BF7" s="46"/>
      <c r="BG7" s="46"/>
      <c r="BH7" s="46"/>
      <c r="BI7" s="46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50" t="str">
        <f>データ!$I$6</f>
        <v>法非適用</v>
      </c>
      <c r="C8" s="50"/>
      <c r="D8" s="50"/>
      <c r="E8" s="50"/>
      <c r="F8" s="50"/>
      <c r="G8" s="50"/>
      <c r="H8" s="50"/>
      <c r="I8" s="50" t="str">
        <f>データ!$J$6</f>
        <v>水道事業</v>
      </c>
      <c r="J8" s="50"/>
      <c r="K8" s="50"/>
      <c r="L8" s="50"/>
      <c r="M8" s="50"/>
      <c r="N8" s="50"/>
      <c r="O8" s="50"/>
      <c r="P8" s="50" t="str">
        <f>データ!$K$6</f>
        <v>簡易水道事業</v>
      </c>
      <c r="Q8" s="50"/>
      <c r="R8" s="50"/>
      <c r="S8" s="50"/>
      <c r="T8" s="50"/>
      <c r="U8" s="50"/>
      <c r="V8" s="50"/>
      <c r="W8" s="50" t="str">
        <f>データ!$L$6</f>
        <v>D4</v>
      </c>
      <c r="X8" s="50"/>
      <c r="Y8" s="50"/>
      <c r="Z8" s="50"/>
      <c r="AA8" s="50"/>
      <c r="AB8" s="50"/>
      <c r="AC8" s="50"/>
      <c r="AD8" s="50" t="str">
        <f>データ!$M$6</f>
        <v>非設置</v>
      </c>
      <c r="AE8" s="50"/>
      <c r="AF8" s="50"/>
      <c r="AG8" s="50"/>
      <c r="AH8" s="50"/>
      <c r="AI8" s="50"/>
      <c r="AJ8" s="50"/>
      <c r="AK8" s="2"/>
      <c r="AL8" s="51">
        <f>データ!$R$6</f>
        <v>2642</v>
      </c>
      <c r="AM8" s="51"/>
      <c r="AN8" s="51"/>
      <c r="AO8" s="51"/>
      <c r="AP8" s="51"/>
      <c r="AQ8" s="51"/>
      <c r="AR8" s="51"/>
      <c r="AS8" s="51"/>
      <c r="AT8" s="47">
        <f>データ!$S$6</f>
        <v>294.23</v>
      </c>
      <c r="AU8" s="47"/>
      <c r="AV8" s="47"/>
      <c r="AW8" s="47"/>
      <c r="AX8" s="47"/>
      <c r="AY8" s="47"/>
      <c r="AZ8" s="47"/>
      <c r="BA8" s="47"/>
      <c r="BB8" s="47">
        <f>データ!$T$6</f>
        <v>8.98</v>
      </c>
      <c r="BC8" s="47"/>
      <c r="BD8" s="47"/>
      <c r="BE8" s="47"/>
      <c r="BF8" s="47"/>
      <c r="BG8" s="47"/>
      <c r="BH8" s="47"/>
      <c r="BI8" s="47"/>
      <c r="BJ8" s="3"/>
      <c r="BK8" s="3"/>
      <c r="BL8" s="48" t="s">
        <v>10</v>
      </c>
      <c r="BM8" s="49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6" t="s">
        <v>12</v>
      </c>
      <c r="C9" s="46"/>
      <c r="D9" s="46"/>
      <c r="E9" s="46"/>
      <c r="F9" s="46"/>
      <c r="G9" s="46"/>
      <c r="H9" s="46"/>
      <c r="I9" s="46" t="s">
        <v>13</v>
      </c>
      <c r="J9" s="46"/>
      <c r="K9" s="46"/>
      <c r="L9" s="46"/>
      <c r="M9" s="46"/>
      <c r="N9" s="46"/>
      <c r="O9" s="46"/>
      <c r="P9" s="46" t="s">
        <v>14</v>
      </c>
      <c r="Q9" s="46"/>
      <c r="R9" s="46"/>
      <c r="S9" s="46"/>
      <c r="T9" s="46"/>
      <c r="U9" s="46"/>
      <c r="V9" s="46"/>
      <c r="W9" s="46" t="s">
        <v>15</v>
      </c>
      <c r="X9" s="46"/>
      <c r="Y9" s="46"/>
      <c r="Z9" s="46"/>
      <c r="AA9" s="46"/>
      <c r="AB9" s="46"/>
      <c r="AC9" s="46"/>
      <c r="AD9" s="2"/>
      <c r="AE9" s="2"/>
      <c r="AF9" s="2"/>
      <c r="AG9" s="2"/>
      <c r="AH9" s="3"/>
      <c r="AI9" s="2"/>
      <c r="AJ9" s="2"/>
      <c r="AK9" s="2"/>
      <c r="AL9" s="46" t="s">
        <v>16</v>
      </c>
      <c r="AM9" s="46"/>
      <c r="AN9" s="46"/>
      <c r="AO9" s="46"/>
      <c r="AP9" s="46"/>
      <c r="AQ9" s="46"/>
      <c r="AR9" s="46"/>
      <c r="AS9" s="46"/>
      <c r="AT9" s="46" t="s">
        <v>17</v>
      </c>
      <c r="AU9" s="46"/>
      <c r="AV9" s="46"/>
      <c r="AW9" s="46"/>
      <c r="AX9" s="46"/>
      <c r="AY9" s="46"/>
      <c r="AZ9" s="46"/>
      <c r="BA9" s="46"/>
      <c r="BB9" s="46" t="s">
        <v>18</v>
      </c>
      <c r="BC9" s="46"/>
      <c r="BD9" s="46"/>
      <c r="BE9" s="46"/>
      <c r="BF9" s="46"/>
      <c r="BG9" s="46"/>
      <c r="BH9" s="46"/>
      <c r="BI9" s="46"/>
      <c r="BJ9" s="3"/>
      <c r="BK9" s="3"/>
      <c r="BL9" s="52" t="s">
        <v>19</v>
      </c>
      <c r="BM9" s="53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7" t="str">
        <f>データ!$N$6</f>
        <v>-</v>
      </c>
      <c r="C10" s="47"/>
      <c r="D10" s="47"/>
      <c r="E10" s="47"/>
      <c r="F10" s="47"/>
      <c r="G10" s="47"/>
      <c r="H10" s="47"/>
      <c r="I10" s="47" t="str">
        <f>データ!$O$6</f>
        <v>該当数値なし</v>
      </c>
      <c r="J10" s="47"/>
      <c r="K10" s="47"/>
      <c r="L10" s="47"/>
      <c r="M10" s="47"/>
      <c r="N10" s="47"/>
      <c r="O10" s="47"/>
      <c r="P10" s="47">
        <f>データ!$P$6</f>
        <v>35.450000000000003</v>
      </c>
      <c r="Q10" s="47"/>
      <c r="R10" s="47"/>
      <c r="S10" s="47"/>
      <c r="T10" s="47"/>
      <c r="U10" s="47"/>
      <c r="V10" s="47"/>
      <c r="W10" s="51">
        <f>データ!$Q$6</f>
        <v>3210</v>
      </c>
      <c r="X10" s="51"/>
      <c r="Y10" s="51"/>
      <c r="Z10" s="51"/>
      <c r="AA10" s="51"/>
      <c r="AB10" s="51"/>
      <c r="AC10" s="51"/>
      <c r="AD10" s="2"/>
      <c r="AE10" s="2"/>
      <c r="AF10" s="2"/>
      <c r="AG10" s="2"/>
      <c r="AH10" s="2"/>
      <c r="AI10" s="2"/>
      <c r="AJ10" s="2"/>
      <c r="AK10" s="2"/>
      <c r="AL10" s="51">
        <f>データ!$U$6</f>
        <v>927</v>
      </c>
      <c r="AM10" s="51"/>
      <c r="AN10" s="51"/>
      <c r="AO10" s="51"/>
      <c r="AP10" s="51"/>
      <c r="AQ10" s="51"/>
      <c r="AR10" s="51"/>
      <c r="AS10" s="51"/>
      <c r="AT10" s="47">
        <f>データ!$V$6</f>
        <v>2.67</v>
      </c>
      <c r="AU10" s="47"/>
      <c r="AV10" s="47"/>
      <c r="AW10" s="47"/>
      <c r="AX10" s="47"/>
      <c r="AY10" s="47"/>
      <c r="AZ10" s="47"/>
      <c r="BA10" s="47"/>
      <c r="BB10" s="47">
        <f>データ!$W$6</f>
        <v>347.19</v>
      </c>
      <c r="BC10" s="47"/>
      <c r="BD10" s="47"/>
      <c r="BE10" s="47"/>
      <c r="BF10" s="47"/>
      <c r="BG10" s="47"/>
      <c r="BH10" s="47"/>
      <c r="BI10" s="47"/>
      <c r="BJ10" s="2"/>
      <c r="BK10" s="2"/>
      <c r="BL10" s="54" t="s">
        <v>21</v>
      </c>
      <c r="BM10" s="55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8" t="s">
        <v>23</v>
      </c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</row>
    <row r="14" spans="1:78" ht="13.5" customHeight="1" x14ac:dyDescent="0.2">
      <c r="A14" s="2"/>
      <c r="B14" s="70" t="s">
        <v>24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2"/>
      <c r="BK14" s="2"/>
      <c r="BL14" s="56" t="s">
        <v>25</v>
      </c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8"/>
    </row>
    <row r="15" spans="1:78" ht="13.5" customHeight="1" x14ac:dyDescent="0.2">
      <c r="A15" s="2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5"/>
      <c r="BK15" s="2"/>
      <c r="BL15" s="59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1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2" t="s">
        <v>118</v>
      </c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4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2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4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2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4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2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4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2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4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2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4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2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4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2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4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2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4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2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4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2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4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2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4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2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4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2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4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2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4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2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4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2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4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2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4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2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4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2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4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2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4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2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4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2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4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2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4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2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4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2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4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2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4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2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4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5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7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6" t="s">
        <v>26</v>
      </c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8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9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1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2" t="s">
        <v>116</v>
      </c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4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2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4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2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4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2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4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2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4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2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4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2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4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2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4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2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4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2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4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2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4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2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4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2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4"/>
    </row>
    <row r="60" spans="1:78" ht="13.5" customHeight="1" x14ac:dyDescent="0.2">
      <c r="A60" s="2"/>
      <c r="B60" s="73" t="s">
        <v>27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5"/>
      <c r="BK60" s="2"/>
      <c r="BL60" s="62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4"/>
    </row>
    <row r="61" spans="1:78" ht="13.5" customHeight="1" x14ac:dyDescent="0.2">
      <c r="A61" s="2"/>
      <c r="B61" s="73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5"/>
      <c r="BK61" s="2"/>
      <c r="BL61" s="62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4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2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4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5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7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6" t="s">
        <v>28</v>
      </c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8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9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1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2" t="s">
        <v>117</v>
      </c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4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2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4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2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4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2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4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2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4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2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4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2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4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2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4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2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4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2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4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2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4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2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4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2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4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2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4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2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4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2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4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5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7"/>
    </row>
    <row r="83" spans="1:78" x14ac:dyDescent="0.2">
      <c r="C83" s="26"/>
    </row>
    <row r="84" spans="1:78" hidden="1" x14ac:dyDescent="0.2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2">
      <c r="B85" s="27"/>
      <c r="C85" s="27"/>
      <c r="D85" s="27"/>
      <c r="E85" s="27" t="str">
        <f>データ!AH6</f>
        <v>【76.03】</v>
      </c>
      <c r="F85" s="27" t="s">
        <v>41</v>
      </c>
      <c r="G85" s="27" t="s">
        <v>41</v>
      </c>
      <c r="H85" s="27" t="str">
        <f>データ!BO6</f>
        <v>【1,084.05】</v>
      </c>
      <c r="I85" s="27" t="str">
        <f>データ!BZ6</f>
        <v>【53.46】</v>
      </c>
      <c r="J85" s="27" t="str">
        <f>データ!CK6</f>
        <v>【300.47】</v>
      </c>
      <c r="K85" s="27" t="str">
        <f>データ!CV6</f>
        <v>【54.90】</v>
      </c>
      <c r="L85" s="27" t="str">
        <f>データ!DG6</f>
        <v>【73.31】</v>
      </c>
      <c r="M85" s="27" t="s">
        <v>42</v>
      </c>
      <c r="N85" s="27" t="s">
        <v>42</v>
      </c>
      <c r="O85" s="27" t="str">
        <f>データ!EN6</f>
        <v>【0.56】</v>
      </c>
    </row>
  </sheetData>
  <sheetProtection algorithmName="SHA-512" hashValue="5wwt+/Z8I4pQbkI+iAXy6qwd+mUCcHxhuC9VvYEvFILmpcvag2zZunwS4JOdYkjVBhtc/UciEiu8vDyz/vBQYQ==" saltValue="gJzFzaiZjAp8XMj3v+q+5A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2">
      <c r="A2" s="29" t="s">
        <v>44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2">
      <c r="A3" s="29" t="s">
        <v>45</v>
      </c>
      <c r="B3" s="30" t="s">
        <v>46</v>
      </c>
      <c r="C3" s="30" t="s">
        <v>47</v>
      </c>
      <c r="D3" s="30" t="s">
        <v>48</v>
      </c>
      <c r="E3" s="30" t="s">
        <v>49</v>
      </c>
      <c r="F3" s="30" t="s">
        <v>50</v>
      </c>
      <c r="G3" s="30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3" t="s">
        <v>53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 t="s">
        <v>54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</row>
    <row r="4" spans="1:144" x14ac:dyDescent="0.2">
      <c r="A4" s="29" t="s">
        <v>55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76" t="s">
        <v>56</v>
      </c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 t="s">
        <v>57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 t="s">
        <v>58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 t="s">
        <v>59</v>
      </c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 t="s">
        <v>60</v>
      </c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 t="s">
        <v>61</v>
      </c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 t="s">
        <v>62</v>
      </c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 t="s">
        <v>63</v>
      </c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 t="s">
        <v>64</v>
      </c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 t="s">
        <v>65</v>
      </c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 t="s">
        <v>66</v>
      </c>
      <c r="EE4" s="76"/>
      <c r="EF4" s="76"/>
      <c r="EG4" s="76"/>
      <c r="EH4" s="76"/>
      <c r="EI4" s="76"/>
      <c r="EJ4" s="76"/>
      <c r="EK4" s="76"/>
      <c r="EL4" s="76"/>
      <c r="EM4" s="76"/>
      <c r="EN4" s="76"/>
    </row>
    <row r="5" spans="1:144" x14ac:dyDescent="0.2">
      <c r="A5" s="29" t="s">
        <v>67</v>
      </c>
      <c r="B5" s="32"/>
      <c r="C5" s="32"/>
      <c r="D5" s="32"/>
      <c r="E5" s="32"/>
      <c r="F5" s="32"/>
      <c r="G5" s="32"/>
      <c r="H5" s="33" t="s">
        <v>68</v>
      </c>
      <c r="I5" s="33" t="s">
        <v>69</v>
      </c>
      <c r="J5" s="33" t="s">
        <v>70</v>
      </c>
      <c r="K5" s="33" t="s">
        <v>71</v>
      </c>
      <c r="L5" s="33" t="s">
        <v>72</v>
      </c>
      <c r="M5" s="33" t="s">
        <v>73</v>
      </c>
      <c r="N5" s="33" t="s">
        <v>74</v>
      </c>
      <c r="O5" s="33" t="s">
        <v>75</v>
      </c>
      <c r="P5" s="33" t="s">
        <v>76</v>
      </c>
      <c r="Q5" s="33" t="s">
        <v>77</v>
      </c>
      <c r="R5" s="33" t="s">
        <v>78</v>
      </c>
      <c r="S5" s="33" t="s">
        <v>79</v>
      </c>
      <c r="T5" s="33" t="s">
        <v>80</v>
      </c>
      <c r="U5" s="33" t="s">
        <v>81</v>
      </c>
      <c r="V5" s="33" t="s">
        <v>82</v>
      </c>
      <c r="W5" s="33" t="s">
        <v>83</v>
      </c>
      <c r="X5" s="33" t="s">
        <v>84</v>
      </c>
      <c r="Y5" s="33" t="s">
        <v>85</v>
      </c>
      <c r="Z5" s="33" t="s">
        <v>86</v>
      </c>
      <c r="AA5" s="33" t="s">
        <v>87</v>
      </c>
      <c r="AB5" s="33" t="s">
        <v>88</v>
      </c>
      <c r="AC5" s="33" t="s">
        <v>89</v>
      </c>
      <c r="AD5" s="33" t="s">
        <v>90</v>
      </c>
      <c r="AE5" s="33" t="s">
        <v>91</v>
      </c>
      <c r="AF5" s="33" t="s">
        <v>92</v>
      </c>
      <c r="AG5" s="33" t="s">
        <v>93</v>
      </c>
      <c r="AH5" s="33" t="s">
        <v>29</v>
      </c>
      <c r="AI5" s="33" t="s">
        <v>84</v>
      </c>
      <c r="AJ5" s="33" t="s">
        <v>85</v>
      </c>
      <c r="AK5" s="33" t="s">
        <v>86</v>
      </c>
      <c r="AL5" s="33" t="s">
        <v>87</v>
      </c>
      <c r="AM5" s="33" t="s">
        <v>88</v>
      </c>
      <c r="AN5" s="33" t="s">
        <v>89</v>
      </c>
      <c r="AO5" s="33" t="s">
        <v>90</v>
      </c>
      <c r="AP5" s="33" t="s">
        <v>91</v>
      </c>
      <c r="AQ5" s="33" t="s">
        <v>92</v>
      </c>
      <c r="AR5" s="33" t="s">
        <v>93</v>
      </c>
      <c r="AS5" s="33" t="s">
        <v>94</v>
      </c>
      <c r="AT5" s="33" t="s">
        <v>84</v>
      </c>
      <c r="AU5" s="33" t="s">
        <v>85</v>
      </c>
      <c r="AV5" s="33" t="s">
        <v>86</v>
      </c>
      <c r="AW5" s="33" t="s">
        <v>87</v>
      </c>
      <c r="AX5" s="33" t="s">
        <v>88</v>
      </c>
      <c r="AY5" s="33" t="s">
        <v>89</v>
      </c>
      <c r="AZ5" s="33" t="s">
        <v>90</v>
      </c>
      <c r="BA5" s="33" t="s">
        <v>91</v>
      </c>
      <c r="BB5" s="33" t="s">
        <v>92</v>
      </c>
      <c r="BC5" s="33" t="s">
        <v>93</v>
      </c>
      <c r="BD5" s="33" t="s">
        <v>94</v>
      </c>
      <c r="BE5" s="33" t="s">
        <v>84</v>
      </c>
      <c r="BF5" s="33" t="s">
        <v>85</v>
      </c>
      <c r="BG5" s="33" t="s">
        <v>86</v>
      </c>
      <c r="BH5" s="33" t="s">
        <v>87</v>
      </c>
      <c r="BI5" s="33" t="s">
        <v>88</v>
      </c>
      <c r="BJ5" s="33" t="s">
        <v>89</v>
      </c>
      <c r="BK5" s="33" t="s">
        <v>90</v>
      </c>
      <c r="BL5" s="33" t="s">
        <v>91</v>
      </c>
      <c r="BM5" s="33" t="s">
        <v>92</v>
      </c>
      <c r="BN5" s="33" t="s">
        <v>93</v>
      </c>
      <c r="BO5" s="33" t="s">
        <v>94</v>
      </c>
      <c r="BP5" s="33" t="s">
        <v>84</v>
      </c>
      <c r="BQ5" s="33" t="s">
        <v>85</v>
      </c>
      <c r="BR5" s="33" t="s">
        <v>86</v>
      </c>
      <c r="BS5" s="33" t="s">
        <v>87</v>
      </c>
      <c r="BT5" s="33" t="s">
        <v>88</v>
      </c>
      <c r="BU5" s="33" t="s">
        <v>89</v>
      </c>
      <c r="BV5" s="33" t="s">
        <v>90</v>
      </c>
      <c r="BW5" s="33" t="s">
        <v>91</v>
      </c>
      <c r="BX5" s="33" t="s">
        <v>92</v>
      </c>
      <c r="BY5" s="33" t="s">
        <v>93</v>
      </c>
      <c r="BZ5" s="33" t="s">
        <v>94</v>
      </c>
      <c r="CA5" s="33" t="s">
        <v>84</v>
      </c>
      <c r="CB5" s="33" t="s">
        <v>85</v>
      </c>
      <c r="CC5" s="33" t="s">
        <v>86</v>
      </c>
      <c r="CD5" s="33" t="s">
        <v>87</v>
      </c>
      <c r="CE5" s="33" t="s">
        <v>88</v>
      </c>
      <c r="CF5" s="33" t="s">
        <v>89</v>
      </c>
      <c r="CG5" s="33" t="s">
        <v>90</v>
      </c>
      <c r="CH5" s="33" t="s">
        <v>91</v>
      </c>
      <c r="CI5" s="33" t="s">
        <v>92</v>
      </c>
      <c r="CJ5" s="33" t="s">
        <v>93</v>
      </c>
      <c r="CK5" s="33" t="s">
        <v>94</v>
      </c>
      <c r="CL5" s="33" t="s">
        <v>84</v>
      </c>
      <c r="CM5" s="33" t="s">
        <v>85</v>
      </c>
      <c r="CN5" s="33" t="s">
        <v>86</v>
      </c>
      <c r="CO5" s="33" t="s">
        <v>87</v>
      </c>
      <c r="CP5" s="33" t="s">
        <v>88</v>
      </c>
      <c r="CQ5" s="33" t="s">
        <v>89</v>
      </c>
      <c r="CR5" s="33" t="s">
        <v>90</v>
      </c>
      <c r="CS5" s="33" t="s">
        <v>91</v>
      </c>
      <c r="CT5" s="33" t="s">
        <v>92</v>
      </c>
      <c r="CU5" s="33" t="s">
        <v>93</v>
      </c>
      <c r="CV5" s="33" t="s">
        <v>94</v>
      </c>
      <c r="CW5" s="33" t="s">
        <v>84</v>
      </c>
      <c r="CX5" s="33" t="s">
        <v>85</v>
      </c>
      <c r="CY5" s="33" t="s">
        <v>86</v>
      </c>
      <c r="CZ5" s="33" t="s">
        <v>87</v>
      </c>
      <c r="DA5" s="33" t="s">
        <v>88</v>
      </c>
      <c r="DB5" s="33" t="s">
        <v>89</v>
      </c>
      <c r="DC5" s="33" t="s">
        <v>90</v>
      </c>
      <c r="DD5" s="33" t="s">
        <v>91</v>
      </c>
      <c r="DE5" s="33" t="s">
        <v>92</v>
      </c>
      <c r="DF5" s="33" t="s">
        <v>93</v>
      </c>
      <c r="DG5" s="33" t="s">
        <v>94</v>
      </c>
      <c r="DH5" s="33" t="s">
        <v>84</v>
      </c>
      <c r="DI5" s="33" t="s">
        <v>85</v>
      </c>
      <c r="DJ5" s="33" t="s">
        <v>86</v>
      </c>
      <c r="DK5" s="33" t="s">
        <v>87</v>
      </c>
      <c r="DL5" s="33" t="s">
        <v>88</v>
      </c>
      <c r="DM5" s="33" t="s">
        <v>89</v>
      </c>
      <c r="DN5" s="33" t="s">
        <v>90</v>
      </c>
      <c r="DO5" s="33" t="s">
        <v>91</v>
      </c>
      <c r="DP5" s="33" t="s">
        <v>92</v>
      </c>
      <c r="DQ5" s="33" t="s">
        <v>93</v>
      </c>
      <c r="DR5" s="33" t="s">
        <v>94</v>
      </c>
      <c r="DS5" s="33" t="s">
        <v>84</v>
      </c>
      <c r="DT5" s="33" t="s">
        <v>85</v>
      </c>
      <c r="DU5" s="33" t="s">
        <v>86</v>
      </c>
      <c r="DV5" s="33" t="s">
        <v>87</v>
      </c>
      <c r="DW5" s="33" t="s">
        <v>88</v>
      </c>
      <c r="DX5" s="33" t="s">
        <v>89</v>
      </c>
      <c r="DY5" s="33" t="s">
        <v>90</v>
      </c>
      <c r="DZ5" s="33" t="s">
        <v>91</v>
      </c>
      <c r="EA5" s="33" t="s">
        <v>92</v>
      </c>
      <c r="EB5" s="33" t="s">
        <v>93</v>
      </c>
      <c r="EC5" s="33" t="s">
        <v>94</v>
      </c>
      <c r="ED5" s="33" t="s">
        <v>84</v>
      </c>
      <c r="EE5" s="33" t="s">
        <v>85</v>
      </c>
      <c r="EF5" s="33" t="s">
        <v>86</v>
      </c>
      <c r="EG5" s="33" t="s">
        <v>87</v>
      </c>
      <c r="EH5" s="33" t="s">
        <v>88</v>
      </c>
      <c r="EI5" s="33" t="s">
        <v>89</v>
      </c>
      <c r="EJ5" s="33" t="s">
        <v>90</v>
      </c>
      <c r="EK5" s="33" t="s">
        <v>91</v>
      </c>
      <c r="EL5" s="33" t="s">
        <v>92</v>
      </c>
      <c r="EM5" s="33" t="s">
        <v>93</v>
      </c>
      <c r="EN5" s="33" t="s">
        <v>94</v>
      </c>
    </row>
    <row r="6" spans="1:144" s="37" customFormat="1" x14ac:dyDescent="0.2">
      <c r="A6" s="29" t="s">
        <v>95</v>
      </c>
      <c r="B6" s="34">
        <f>B7</f>
        <v>2019</v>
      </c>
      <c r="C6" s="34">
        <f t="shared" ref="C6:W6" si="3">C7</f>
        <v>304247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和歌山県　古座川町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35.450000000000003</v>
      </c>
      <c r="Q6" s="35">
        <f t="shared" si="3"/>
        <v>3210</v>
      </c>
      <c r="R6" s="35">
        <f t="shared" si="3"/>
        <v>2642</v>
      </c>
      <c r="S6" s="35">
        <f t="shared" si="3"/>
        <v>294.23</v>
      </c>
      <c r="T6" s="35">
        <f t="shared" si="3"/>
        <v>8.98</v>
      </c>
      <c r="U6" s="35">
        <f t="shared" si="3"/>
        <v>927</v>
      </c>
      <c r="V6" s="35">
        <f t="shared" si="3"/>
        <v>2.67</v>
      </c>
      <c r="W6" s="35">
        <f t="shared" si="3"/>
        <v>347.19</v>
      </c>
      <c r="X6" s="36">
        <f>IF(X7="",NA(),X7)</f>
        <v>70.790000000000006</v>
      </c>
      <c r="Y6" s="36">
        <f t="shared" ref="Y6:AG6" si="4">IF(Y7="",NA(),Y7)</f>
        <v>91.28</v>
      </c>
      <c r="Z6" s="36">
        <f t="shared" si="4"/>
        <v>99.27</v>
      </c>
      <c r="AA6" s="36">
        <f t="shared" si="4"/>
        <v>77.25</v>
      </c>
      <c r="AB6" s="36">
        <f t="shared" si="4"/>
        <v>80.180000000000007</v>
      </c>
      <c r="AC6" s="36">
        <f t="shared" si="4"/>
        <v>72.03</v>
      </c>
      <c r="AD6" s="36">
        <f t="shared" si="4"/>
        <v>72.11</v>
      </c>
      <c r="AE6" s="36">
        <f t="shared" si="4"/>
        <v>74.05</v>
      </c>
      <c r="AF6" s="36">
        <f t="shared" si="4"/>
        <v>73.25</v>
      </c>
      <c r="AG6" s="36">
        <f t="shared" si="4"/>
        <v>75.06</v>
      </c>
      <c r="AH6" s="35" t="str">
        <f>IF(AH7="","",IF(AH7="-","【-】","【"&amp;SUBSTITUTE(TEXT(AH7,"#,##0.00"),"-","△")&amp;"】"))</f>
        <v>【76.03】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970.56</v>
      </c>
      <c r="BF6" s="36">
        <f t="shared" ref="BF6:BN6" si="7">IF(BF7="",NA(),BF7)</f>
        <v>1039.4000000000001</v>
      </c>
      <c r="BG6" s="36">
        <f t="shared" si="7"/>
        <v>1759.59</v>
      </c>
      <c r="BH6" s="36">
        <f t="shared" si="7"/>
        <v>2064.0700000000002</v>
      </c>
      <c r="BI6" s="36">
        <f t="shared" si="7"/>
        <v>1852.82</v>
      </c>
      <c r="BJ6" s="36">
        <f t="shared" si="7"/>
        <v>1510.14</v>
      </c>
      <c r="BK6" s="36">
        <f t="shared" si="7"/>
        <v>1595.62</v>
      </c>
      <c r="BL6" s="36">
        <f t="shared" si="7"/>
        <v>1302.33</v>
      </c>
      <c r="BM6" s="36">
        <f t="shared" si="7"/>
        <v>1274.21</v>
      </c>
      <c r="BN6" s="36">
        <f t="shared" si="7"/>
        <v>1183.92</v>
      </c>
      <c r="BO6" s="35" t="str">
        <f>IF(BO7="","",IF(BO7="-","【-】","【"&amp;SUBSTITUTE(TEXT(BO7,"#,##0.00"),"-","△")&amp;"】"))</f>
        <v>【1,084.05】</v>
      </c>
      <c r="BP6" s="36">
        <f>IF(BP7="",NA(),BP7)</f>
        <v>58</v>
      </c>
      <c r="BQ6" s="36">
        <f t="shared" ref="BQ6:BY6" si="8">IF(BQ7="",NA(),BQ7)</f>
        <v>60.15</v>
      </c>
      <c r="BR6" s="36">
        <f t="shared" si="8"/>
        <v>89.79</v>
      </c>
      <c r="BS6" s="36">
        <f t="shared" si="8"/>
        <v>37.270000000000003</v>
      </c>
      <c r="BT6" s="36">
        <f t="shared" si="8"/>
        <v>46.62</v>
      </c>
      <c r="BU6" s="36">
        <f t="shared" si="8"/>
        <v>22.67</v>
      </c>
      <c r="BV6" s="36">
        <f t="shared" si="8"/>
        <v>37.92</v>
      </c>
      <c r="BW6" s="36">
        <f t="shared" si="8"/>
        <v>40.89</v>
      </c>
      <c r="BX6" s="36">
        <f t="shared" si="8"/>
        <v>41.25</v>
      </c>
      <c r="BY6" s="36">
        <f t="shared" si="8"/>
        <v>42.5</v>
      </c>
      <c r="BZ6" s="35" t="str">
        <f>IF(BZ7="","",IF(BZ7="-","【-】","【"&amp;SUBSTITUTE(TEXT(BZ7,"#,##0.00"),"-","△")&amp;"】"))</f>
        <v>【53.46】</v>
      </c>
      <c r="CA6" s="36">
        <f>IF(CA7="",NA(),CA7)</f>
        <v>322.97000000000003</v>
      </c>
      <c r="CB6" s="36">
        <f t="shared" ref="CB6:CJ6" si="9">IF(CB7="",NA(),CB7)</f>
        <v>313.17</v>
      </c>
      <c r="CC6" s="36">
        <f t="shared" si="9"/>
        <v>211.19</v>
      </c>
      <c r="CD6" s="36">
        <f t="shared" si="9"/>
        <v>508.18</v>
      </c>
      <c r="CE6" s="36">
        <f t="shared" si="9"/>
        <v>417.31</v>
      </c>
      <c r="CF6" s="36">
        <f t="shared" si="9"/>
        <v>789.62</v>
      </c>
      <c r="CG6" s="36">
        <f t="shared" si="9"/>
        <v>423.18</v>
      </c>
      <c r="CH6" s="36">
        <f t="shared" si="9"/>
        <v>383.2</v>
      </c>
      <c r="CI6" s="36">
        <f t="shared" si="9"/>
        <v>383.25</v>
      </c>
      <c r="CJ6" s="36">
        <f t="shared" si="9"/>
        <v>377.72</v>
      </c>
      <c r="CK6" s="35" t="str">
        <f>IF(CK7="","",IF(CK7="-","【-】","【"&amp;SUBSTITUTE(TEXT(CK7,"#,##0.00"),"-","△")&amp;"】"))</f>
        <v>【300.47】</v>
      </c>
      <c r="CL6" s="36">
        <f>IF(CL7="",NA(),CL7)</f>
        <v>80.31</v>
      </c>
      <c r="CM6" s="36">
        <f t="shared" ref="CM6:CU6" si="10">IF(CM7="",NA(),CM7)</f>
        <v>80.77</v>
      </c>
      <c r="CN6" s="36">
        <f t="shared" si="10"/>
        <v>76.12</v>
      </c>
      <c r="CO6" s="36">
        <f t="shared" si="10"/>
        <v>68.17</v>
      </c>
      <c r="CP6" s="36">
        <f t="shared" si="10"/>
        <v>68.78</v>
      </c>
      <c r="CQ6" s="36">
        <f t="shared" si="10"/>
        <v>48.7</v>
      </c>
      <c r="CR6" s="36">
        <f t="shared" si="10"/>
        <v>46.9</v>
      </c>
      <c r="CS6" s="36">
        <f t="shared" si="10"/>
        <v>47.95</v>
      </c>
      <c r="CT6" s="36">
        <f t="shared" si="10"/>
        <v>48.26</v>
      </c>
      <c r="CU6" s="36">
        <f t="shared" si="10"/>
        <v>48.01</v>
      </c>
      <c r="CV6" s="35" t="str">
        <f>IF(CV7="","",IF(CV7="-","【-】","【"&amp;SUBSTITUTE(TEXT(CV7,"#,##0.00"),"-","△")&amp;"】"))</f>
        <v>【54.90】</v>
      </c>
      <c r="CW6" s="36">
        <f>IF(CW7="",NA(),CW7)</f>
        <v>77.33</v>
      </c>
      <c r="CX6" s="36">
        <f t="shared" ref="CX6:DF6" si="11">IF(CX7="",NA(),CX7)</f>
        <v>74.64</v>
      </c>
      <c r="CY6" s="36">
        <f t="shared" si="11"/>
        <v>77</v>
      </c>
      <c r="CZ6" s="36">
        <f t="shared" si="11"/>
        <v>76.849999999999994</v>
      </c>
      <c r="DA6" s="36">
        <f t="shared" si="11"/>
        <v>80.12</v>
      </c>
      <c r="DB6" s="36">
        <f t="shared" si="11"/>
        <v>74.959999999999994</v>
      </c>
      <c r="DC6" s="36">
        <f t="shared" si="11"/>
        <v>74.63</v>
      </c>
      <c r="DD6" s="36">
        <f t="shared" si="11"/>
        <v>74.900000000000006</v>
      </c>
      <c r="DE6" s="36">
        <f t="shared" si="11"/>
        <v>72.72</v>
      </c>
      <c r="DF6" s="36">
        <f t="shared" si="11"/>
        <v>72.75</v>
      </c>
      <c r="DG6" s="35" t="str">
        <f>IF(DG7="","",IF(DG7="-","【-】","【"&amp;SUBSTITUTE(TEXT(DG7,"#,##0.00"),"-","△")&amp;"】"))</f>
        <v>【73.31】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1.26</v>
      </c>
      <c r="EJ6" s="36">
        <f t="shared" si="14"/>
        <v>0.78</v>
      </c>
      <c r="EK6" s="36">
        <f t="shared" si="14"/>
        <v>0.56999999999999995</v>
      </c>
      <c r="EL6" s="36">
        <f t="shared" si="14"/>
        <v>0.62</v>
      </c>
      <c r="EM6" s="36">
        <f t="shared" si="14"/>
        <v>0.39</v>
      </c>
      <c r="EN6" s="35" t="str">
        <f>IF(EN7="","",IF(EN7="-","【-】","【"&amp;SUBSTITUTE(TEXT(EN7,"#,##0.00"),"-","△")&amp;"】"))</f>
        <v>【0.56】</v>
      </c>
    </row>
    <row r="7" spans="1:144" s="37" customFormat="1" x14ac:dyDescent="0.2">
      <c r="A7" s="29"/>
      <c r="B7" s="38">
        <v>2019</v>
      </c>
      <c r="C7" s="38">
        <v>304247</v>
      </c>
      <c r="D7" s="38">
        <v>47</v>
      </c>
      <c r="E7" s="38">
        <v>1</v>
      </c>
      <c r="F7" s="38">
        <v>0</v>
      </c>
      <c r="G7" s="38">
        <v>0</v>
      </c>
      <c r="H7" s="38" t="s">
        <v>96</v>
      </c>
      <c r="I7" s="38" t="s">
        <v>97</v>
      </c>
      <c r="J7" s="38" t="s">
        <v>98</v>
      </c>
      <c r="K7" s="38" t="s">
        <v>99</v>
      </c>
      <c r="L7" s="38" t="s">
        <v>100</v>
      </c>
      <c r="M7" s="38" t="s">
        <v>101</v>
      </c>
      <c r="N7" s="39" t="s">
        <v>102</v>
      </c>
      <c r="O7" s="39" t="s">
        <v>103</v>
      </c>
      <c r="P7" s="39">
        <v>35.450000000000003</v>
      </c>
      <c r="Q7" s="39">
        <v>3210</v>
      </c>
      <c r="R7" s="39">
        <v>2642</v>
      </c>
      <c r="S7" s="39">
        <v>294.23</v>
      </c>
      <c r="T7" s="39">
        <v>8.98</v>
      </c>
      <c r="U7" s="39">
        <v>927</v>
      </c>
      <c r="V7" s="39">
        <v>2.67</v>
      </c>
      <c r="W7" s="39">
        <v>347.19</v>
      </c>
      <c r="X7" s="39">
        <v>70.790000000000006</v>
      </c>
      <c r="Y7" s="39">
        <v>91.28</v>
      </c>
      <c r="Z7" s="39">
        <v>99.27</v>
      </c>
      <c r="AA7" s="39">
        <v>77.25</v>
      </c>
      <c r="AB7" s="39">
        <v>80.180000000000007</v>
      </c>
      <c r="AC7" s="39">
        <v>72.03</v>
      </c>
      <c r="AD7" s="39">
        <v>72.11</v>
      </c>
      <c r="AE7" s="39">
        <v>74.05</v>
      </c>
      <c r="AF7" s="39">
        <v>73.25</v>
      </c>
      <c r="AG7" s="39">
        <v>75.06</v>
      </c>
      <c r="AH7" s="39">
        <v>76.03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970.56</v>
      </c>
      <c r="BF7" s="39">
        <v>1039.4000000000001</v>
      </c>
      <c r="BG7" s="39">
        <v>1759.59</v>
      </c>
      <c r="BH7" s="39">
        <v>2064.0700000000002</v>
      </c>
      <c r="BI7" s="39">
        <v>1852.82</v>
      </c>
      <c r="BJ7" s="39">
        <v>1510.14</v>
      </c>
      <c r="BK7" s="39">
        <v>1595.62</v>
      </c>
      <c r="BL7" s="39">
        <v>1302.33</v>
      </c>
      <c r="BM7" s="39">
        <v>1274.21</v>
      </c>
      <c r="BN7" s="39">
        <v>1183.92</v>
      </c>
      <c r="BO7" s="39">
        <v>1084.05</v>
      </c>
      <c r="BP7" s="39">
        <v>58</v>
      </c>
      <c r="BQ7" s="39">
        <v>60.15</v>
      </c>
      <c r="BR7" s="39">
        <v>89.79</v>
      </c>
      <c r="BS7" s="39">
        <v>37.270000000000003</v>
      </c>
      <c r="BT7" s="39">
        <v>46.62</v>
      </c>
      <c r="BU7" s="39">
        <v>22.67</v>
      </c>
      <c r="BV7" s="39">
        <v>37.92</v>
      </c>
      <c r="BW7" s="39">
        <v>40.89</v>
      </c>
      <c r="BX7" s="39">
        <v>41.25</v>
      </c>
      <c r="BY7" s="39">
        <v>42.5</v>
      </c>
      <c r="BZ7" s="39">
        <v>53.46</v>
      </c>
      <c r="CA7" s="39">
        <v>322.97000000000003</v>
      </c>
      <c r="CB7" s="39">
        <v>313.17</v>
      </c>
      <c r="CC7" s="39">
        <v>211.19</v>
      </c>
      <c r="CD7" s="39">
        <v>508.18</v>
      </c>
      <c r="CE7" s="39">
        <v>417.31</v>
      </c>
      <c r="CF7" s="39">
        <v>789.62</v>
      </c>
      <c r="CG7" s="39">
        <v>423.18</v>
      </c>
      <c r="CH7" s="39">
        <v>383.2</v>
      </c>
      <c r="CI7" s="39">
        <v>383.25</v>
      </c>
      <c r="CJ7" s="39">
        <v>377.72</v>
      </c>
      <c r="CK7" s="39">
        <v>300.47000000000003</v>
      </c>
      <c r="CL7" s="39">
        <v>80.31</v>
      </c>
      <c r="CM7" s="39">
        <v>80.77</v>
      </c>
      <c r="CN7" s="39">
        <v>76.12</v>
      </c>
      <c r="CO7" s="39">
        <v>68.17</v>
      </c>
      <c r="CP7" s="39">
        <v>68.78</v>
      </c>
      <c r="CQ7" s="39">
        <v>48.7</v>
      </c>
      <c r="CR7" s="39">
        <v>46.9</v>
      </c>
      <c r="CS7" s="39">
        <v>47.95</v>
      </c>
      <c r="CT7" s="39">
        <v>48.26</v>
      </c>
      <c r="CU7" s="39">
        <v>48.01</v>
      </c>
      <c r="CV7" s="39">
        <v>54.9</v>
      </c>
      <c r="CW7" s="39">
        <v>77.33</v>
      </c>
      <c r="CX7" s="39">
        <v>74.64</v>
      </c>
      <c r="CY7" s="39">
        <v>77</v>
      </c>
      <c r="CZ7" s="39">
        <v>76.849999999999994</v>
      </c>
      <c r="DA7" s="39">
        <v>80.12</v>
      </c>
      <c r="DB7" s="39">
        <v>74.959999999999994</v>
      </c>
      <c r="DC7" s="39">
        <v>74.63</v>
      </c>
      <c r="DD7" s="39">
        <v>74.900000000000006</v>
      </c>
      <c r="DE7" s="39">
        <v>72.72</v>
      </c>
      <c r="DF7" s="39">
        <v>72.75</v>
      </c>
      <c r="DG7" s="39">
        <v>73.31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1.26</v>
      </c>
      <c r="EJ7" s="39">
        <v>0.78</v>
      </c>
      <c r="EK7" s="39">
        <v>0.56999999999999995</v>
      </c>
      <c r="EL7" s="39">
        <v>0.62</v>
      </c>
      <c r="EM7" s="39">
        <v>0.39</v>
      </c>
      <c r="EN7" s="39">
        <v>0.56000000000000005</v>
      </c>
    </row>
    <row r="8" spans="1:144" x14ac:dyDescent="0.2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2">
      <c r="A9" s="41"/>
      <c r="B9" s="41" t="s">
        <v>104</v>
      </c>
      <c r="C9" s="41" t="s">
        <v>105</v>
      </c>
      <c r="D9" s="41" t="s">
        <v>106</v>
      </c>
      <c r="E9" s="41" t="s">
        <v>107</v>
      </c>
      <c r="F9" s="41" t="s">
        <v>108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2">
      <c r="A10" s="41" t="s">
        <v>46</v>
      </c>
      <c r="B10" s="42">
        <f t="shared" ref="B10:E10" si="15">DATEVALUE($B7+12-B11&amp;"/1/"&amp;B12)</f>
        <v>46388</v>
      </c>
      <c r="C10" s="42">
        <f t="shared" si="15"/>
        <v>46753</v>
      </c>
      <c r="D10" s="42">
        <f t="shared" si="15"/>
        <v>47119</v>
      </c>
      <c r="E10" s="42">
        <f t="shared" si="15"/>
        <v>47484</v>
      </c>
      <c r="F10" s="43">
        <f>DATEVALUE($B7+12-F11&amp;"/1/"&amp;F12)</f>
        <v>47849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110</v>
      </c>
    </row>
    <row r="13" spans="1:144" x14ac:dyDescent="0.2">
      <c r="B13" t="s">
        <v>111</v>
      </c>
      <c r="C13" t="s">
        <v>112</v>
      </c>
      <c r="D13" t="s">
        <v>113</v>
      </c>
      <c r="E13" t="s">
        <v>112</v>
      </c>
      <c r="F13" t="s">
        <v>114</v>
      </c>
      <c r="G13" t="s">
        <v>115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L190217</cp:lastModifiedBy>
  <cp:lastPrinted>2021-01-18T08:17:13Z</cp:lastPrinted>
  <dcterms:created xsi:type="dcterms:W3CDTF">2020-12-04T02:21:33Z</dcterms:created>
  <dcterms:modified xsi:type="dcterms:W3CDTF">2021-01-18T08:25:45Z</dcterms:modified>
  <cp:category/>
</cp:coreProperties>
</file>